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1" i="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<sst xmlns="http://schemas.openxmlformats.org/spreadsheetml/2006/main" count="36" uniqueCount="36">
  <si>
    <t>Отчет № 9. 08.10.2020 11:58:47</t>
  </si>
  <si>
    <t>Итоговый финансовый отчет о поступлении и расходовании средств избирательного фонда  кандидата
Королёв Григорий Михайлович                     № 40810810918359412409
ПАО Сбербанк России Иркутское Отделение № 8586 (ВСП № 8586/092) г. Иркутск, ул. Урицкого, д. 19
 </t>
  </si>
  <si>
    <t>Повторные выборы  депутата Думы города Иркутска седьмого созыва по одномандатному избирательному округу № 16</t>
  </si>
  <si>
    <t>Иркутская область</t>
  </si>
  <si>
    <t>Округ №16 (№ 16)</t>
  </si>
  <si>
    <t>По состоянию на 06.10.2020</t>
  </si>
  <si>
    <t>В руб.</t>
  </si>
  <si>
    <t>1</t>
  </si>
  <si>
    <t>1.2</t>
  </si>
  <si>
    <t>2.1</t>
  </si>
  <si>
    <t>2.2</t>
  </si>
  <si>
    <t>2.2.1</t>
  </si>
  <si>
    <t>2.2.2</t>
  </si>
  <si>
    <t>2.2.3</t>
  </si>
  <si>
    <t>2.3</t>
  </si>
  <si>
    <t>3</t>
  </si>
  <si>
    <t>5</t>
  </si>
  <si>
    <t xml:space="preserve"> 1.1</t>
  </si>
  <si>
    <t xml:space="preserve"> 1.1.1</t>
  </si>
  <si>
    <t xml:space="preserve"> 1.1.2</t>
  </si>
  <si>
    <t xml:space="preserve"> 1.1.3</t>
  </si>
  <si>
    <t xml:space="preserve"> 1.1.4</t>
  </si>
  <si>
    <t xml:space="preserve"> 1.2</t>
  </si>
  <si>
    <t xml:space="preserve"> 1.2.1</t>
  </si>
  <si>
    <t xml:space="preserve"> 1.2.3</t>
  </si>
  <si>
    <t xml:space="preserve"> 1.2.4</t>
  </si>
  <si>
    <t xml:space="preserve"> 3.1</t>
  </si>
  <si>
    <t xml:space="preserve"> 3.1.1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</si>
  <si>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</si>
  <si>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</si>
  <si>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</si>
  <si>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</si>
  <si>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</si>
  <si>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 3.7</t>
  </si>
  <si>
    <t xml:space="preserve"> 3.8</t>
  </si>
  <si>
    <t xml:space="preserve">  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</si>
</sst>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workbookViewId="0">
      <selection activeCell="A2" sqref="A2:E2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49.75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51">
      <c r="A11" s="15">
        <v>1</v>
      </c>
      <c r="B11" s="11" t="str">
        <f>"1. Поступило средств в избирательный фонд, всего
"</f>
        <v xml:space="preserve">1. Поступило средств в избирательный фонд, всего
</v>
      </c>
      <c r="C11" s="12" t="str">
        <f>"10"</f>
        <v>10</v>
      </c>
      <c r="D11" s="13" t="str">
        <f>"0"</f>
        <v>0</v>
      </c>
      <c r="E11" s="11" t="str">
        <f>""</f>
        <v/>
      </c>
    </row>
    <row r="12" spans="1:5" ht="63.75">
      <c r="A12" s="16" t="s">
        <v>17</v>
      </c>
      <c r="B12" s="11" t="str">
        <f>"1.1 Поступило средств в установленном порядке для формирования избирательного фонда
"</f>
        <v xml:space="preserve">1.1 Поступило средств в установленном порядке для формирования избирательного фонда
</v>
      </c>
      <c r="C12" s="12" t="str">
        <f>"20"</f>
        <v>20</v>
      </c>
      <c r="D12" s="13" t="str">
        <f>"0"</f>
        <v>0</v>
      </c>
      <c r="E12" s="11" t="str">
        <f>""</f>
        <v/>
      </c>
    </row>
    <row r="13" spans="1:5" ht="63.75">
      <c r="A13" s="17" t="s">
        <v>18</v>
      </c>
      <c r="B13" s="11" t="str">
        <f>"1.1.1. Собственные средства кандидата, средства избирательного объединения
"</f>
        <v xml:space="preserve">1.1.1. Собственные средства кандидата, средства избирательного объединения
</v>
      </c>
      <c r="C13" s="12" t="str">
        <f>"30"</f>
        <v>30</v>
      </c>
      <c r="D13" s="13" t="str">
        <f>"0"</f>
        <v>0</v>
      </c>
      <c r="E13" s="11" t="str">
        <f>""</f>
        <v/>
      </c>
    </row>
    <row r="14" spans="1:5" ht="63.75">
      <c r="A14" s="15" t="s">
        <v>19</v>
      </c>
      <c r="B14" s="11" t="str">
        <f>"1.1.2. Средства избирательного объединения, выдвинувшего кандидата
"</f>
        <v xml:space="preserve">1.1.2. Средства избирательного объединения, выдвинувшего кандидата
</v>
      </c>
      <c r="C14" s="12" t="str">
        <f>"40"</f>
        <v>40</v>
      </c>
      <c r="D14" s="13" t="str">
        <f>"0"</f>
        <v>0</v>
      </c>
      <c r="E14" s="11" t="str">
        <f>""</f>
        <v/>
      </c>
    </row>
    <row r="15" spans="1:5" ht="51">
      <c r="A15" s="15" t="s">
        <v>20</v>
      </c>
      <c r="B15" s="11" t="str">
        <f>"1.1.3. Добровольные пожертвования гражданина
"</f>
        <v xml:space="preserve">1.1.3. Добровольные пожертвования гражданина
</v>
      </c>
      <c r="C15" s="12" t="str">
        <f>"50"</f>
        <v>50</v>
      </c>
      <c r="D15" s="13" t="str">
        <f>"0"</f>
        <v>0</v>
      </c>
      <c r="E15" s="11" t="str">
        <f>""</f>
        <v/>
      </c>
    </row>
    <row r="16" spans="1:5" ht="51">
      <c r="A16" s="15" t="s">
        <v>21</v>
      </c>
      <c r="B16" s="11" t="str">
        <f>"1.1.4. Добровольные пожертвования юридического лица
"</f>
        <v xml:space="preserve">1.1.4. Добровольные пожертвования юридического лица
</v>
      </c>
      <c r="C16" s="12" t="str">
        <f>"60"</f>
        <v>60</v>
      </c>
      <c r="D16" s="13" t="str">
        <f>"0"</f>
        <v>0</v>
      </c>
      <c r="E16" s="11" t="str">
        <f>""</f>
        <v/>
      </c>
    </row>
    <row r="17" spans="1:5" ht="114.75">
      <c r="A17" s="15" t="s">
        <v>22</v>
      </c>
      <c r="B17" s="11" t="str">
        <f>"1.2. Поступило в избирательный фонд денежных средств, подпадающих под действие частей 1-4 статьи 85 Закона Иркутской области ""О муниципальных выборах в Иркутской области"""</f>
        <v>1.2. Поступило в избирательный фонд денежных средств, подпадающих под действие частей 1-4 статьи 85 Закона Иркутской области "О муниципальных выборах в Иркутской области"</v>
      </c>
      <c r="C17" s="12" t="str">
        <f>"70"</f>
        <v>70</v>
      </c>
      <c r="D17" s="13" t="str">
        <f>"0"</f>
        <v>0</v>
      </c>
      <c r="E17" s="11" t="str">
        <f>""</f>
        <v/>
      </c>
    </row>
    <row r="18" spans="1:5" ht="63.75">
      <c r="A18" s="15" t="s">
        <v>23</v>
      </c>
      <c r="B18" s="11" t="str">
        <f>"1.2.1. Собственные средства кандидата, средства избирательного объединения
"</f>
        <v xml:space="preserve">1.2.1. Собственные средства кандидата, средства избирательного объединения
</v>
      </c>
      <c r="C18" s="12" t="str">
        <f>"80"</f>
        <v>80</v>
      </c>
      <c r="D18" s="13" t="str">
        <f>"0"</f>
        <v>0</v>
      </c>
      <c r="E18" s="11" t="str">
        <f>""</f>
        <v/>
      </c>
    </row>
    <row r="19" spans="1:5" ht="63.75">
      <c r="A19" s="14" t="s">
        <v>8</v>
      </c>
      <c r="B19" s="11" t="str">
        <f>"1.2.2. Средства избирательного объединения, выдвинувшего кандидата
"</f>
        <v xml:space="preserve">1.2.2. Средства избирательного объединения, выдвинувшего кандидата
</v>
      </c>
      <c r="C19" s="12" t="str">
        <f>"90"</f>
        <v>90</v>
      </c>
      <c r="D19" s="13" t="str">
        <f>"0"</f>
        <v>0</v>
      </c>
      <c r="E19" s="11" t="str">
        <f>""</f>
        <v/>
      </c>
    </row>
    <row r="20" spans="1:5" ht="38.25">
      <c r="A20" s="15" t="s">
        <v>24</v>
      </c>
      <c r="B20" s="11" t="str">
        <f>"1.2.3. Средства гражданина
"</f>
        <v xml:space="preserve">1.2.3. Средства гражданина
</v>
      </c>
      <c r="C20" s="12" t="str">
        <f>"100"</f>
        <v>100</v>
      </c>
      <c r="D20" s="13" t="str">
        <f>"0"</f>
        <v>0</v>
      </c>
      <c r="E20" s="11" t="str">
        <f>""</f>
        <v/>
      </c>
    </row>
    <row r="21" spans="1:5" ht="38.25">
      <c r="A21" s="15" t="s">
        <v>25</v>
      </c>
      <c r="B21" s="11" t="str">
        <f>"1.2.4. Средства юридического лица
"</f>
        <v xml:space="preserve">1.2.4. Средства юридического лица
</v>
      </c>
      <c r="C21" s="12" t="str">
        <f>"110"</f>
        <v>110</v>
      </c>
      <c r="D21" s="13" t="str">
        <f>"0"</f>
        <v>0</v>
      </c>
      <c r="E21" s="11" t="str">
        <f>""</f>
        <v/>
      </c>
    </row>
    <row r="22" spans="1:5" ht="63.75">
      <c r="A22" s="14">
        <v>2</v>
      </c>
      <c r="B22" s="11" t="str">
        <f>"2. Возвращено денежных средств из избирательного фонда, всего
"</f>
        <v xml:space="preserve">2. Возвращено денежных средств из избирательного фонда, всего
</v>
      </c>
      <c r="C22" s="12" t="str">
        <f>"120"</f>
        <v>120</v>
      </c>
      <c r="D22" s="13" t="str">
        <f>"0"</f>
        <v>0</v>
      </c>
      <c r="E22" s="11" t="str">
        <f>""</f>
        <v/>
      </c>
    </row>
    <row r="23" spans="1:5" ht="38.25">
      <c r="A23" s="14" t="s">
        <v>9</v>
      </c>
      <c r="B23" s="11" t="str">
        <f>"2.1. Перечислено в доход бюджета
"</f>
        <v xml:space="preserve">2.1. Перечислено в доход бюджета
</v>
      </c>
      <c r="C23" s="12" t="str">
        <f>"130"</f>
        <v>130</v>
      </c>
      <c r="D23" s="13" t="str">
        <f>"0"</f>
        <v>0</v>
      </c>
      <c r="E23" s="11" t="str">
        <f>""</f>
        <v/>
      </c>
    </row>
    <row r="24" spans="1:5" ht="76.5">
      <c r="A24" s="14" t="s">
        <v>10</v>
      </c>
      <c r="B24" s="11" t="str">
        <f>"2.2. Возвращено жертвователям денежных средств, поступивших с нарушением установленного порядка
"</f>
        <v xml:space="preserve">2.2. Возвращено жертвователям денежных средств, поступивших с нарушением установленного порядка
</v>
      </c>
      <c r="C24" s="12" t="str">
        <f>"140"</f>
        <v>140</v>
      </c>
      <c r="D24" s="13" t="str">
        <f>"0"</f>
        <v>0</v>
      </c>
      <c r="E24" s="11" t="str">
        <f>""</f>
        <v/>
      </c>
    </row>
    <row r="25" spans="1:5" ht="102">
      <c r="A25" s="14" t="s">
        <v>11</v>
      </c>
      <c r="B25" s="11" t="str">
        <f>"2.2.1. Гражданам, которым запрещено осуществлять пожертвования либо не указавшим обязательные сведения в платежном документе
"</f>
        <v xml:space="preserve">2.2.1. Гражданам, которым запрещено осуществлять пожертвования либо не указавшим обязательные сведения в платежном документе
</v>
      </c>
      <c r="C25" s="12" t="str">
        <f>"150"</f>
        <v>150</v>
      </c>
      <c r="D25" s="13" t="str">
        <f>"0"</f>
        <v>0</v>
      </c>
      <c r="E25" s="11" t="str">
        <f>""</f>
        <v/>
      </c>
    </row>
    <row r="26" spans="1:5" ht="102">
      <c r="A26" s="14" t="s">
        <v>12</v>
      </c>
      <c r="B26" s="11" t="str">
        <f>"2.2.2. Юридическим лицам, которым запрещено осуществлять пожертвования либо не указавшим обязательные сведения в платежном документе
"</f>
        <v xml:space="preserve">2.2.2. Юридическим лицам, которым запрещено осуществлять пожертвования либо не указавшим обязательные сведения в платежном документе
</v>
      </c>
      <c r="C26" s="12" t="str">
        <f>"160"</f>
        <v>160</v>
      </c>
      <c r="D26" s="13" t="str">
        <f>"0"</f>
        <v>0</v>
      </c>
      <c r="E26" s="11" t="str">
        <f>""</f>
        <v/>
      </c>
    </row>
    <row r="27" spans="1:5" ht="127.5">
      <c r="A27" s="14" t="s">
        <v>13</v>
      </c>
      <c r="B27" s="11" t="str">
        <f>"2.2.3. Средств, превышающих предельный размер добровольных пожертвований, собственных средств кандидата, средств избирательного объединения
"</f>
        <v xml:space="preserve">2.2.3. Средств, превышающих предельный размер добровольных пожертвований, собственных средств кандидата, средств избирательного объединения
</v>
      </c>
      <c r="C27" s="12" t="str">
        <f>"170"</f>
        <v>170</v>
      </c>
      <c r="D27" s="13" t="str">
        <f>"0"</f>
        <v>0</v>
      </c>
      <c r="E27" s="11" t="str">
        <f>""</f>
        <v/>
      </c>
    </row>
    <row r="28" spans="1:5" ht="63.75">
      <c r="A28" s="14" t="s">
        <v>14</v>
      </c>
      <c r="B28" s="11" t="str">
        <f>"2.3. Возвращено жертвователям денежных средств, поступивших в установленном порядке
"</f>
        <v xml:space="preserve">2.3. Возвращено жертвователям денежных средств, поступивших в установленном порядке
</v>
      </c>
      <c r="C28" s="12" t="str">
        <f>"180"</f>
        <v>180</v>
      </c>
      <c r="D28" s="13" t="str">
        <f>"0"</f>
        <v>0</v>
      </c>
      <c r="E28" s="11" t="str">
        <f>""</f>
        <v/>
      </c>
    </row>
    <row r="29" spans="1:5" ht="38.25">
      <c r="A29" s="14" t="s">
        <v>15</v>
      </c>
      <c r="B29" s="11" t="str">
        <f>"3. Израсходовано средств, всего
"</f>
        <v xml:space="preserve">3. Израсходовано средств, всего
</v>
      </c>
      <c r="C29" s="12" t="str">
        <f>"190"</f>
        <v>190</v>
      </c>
      <c r="D29" s="13" t="str">
        <f>"0"</f>
        <v>0</v>
      </c>
      <c r="E29" s="11" t="str">
        <f>""</f>
        <v/>
      </c>
    </row>
    <row r="30" spans="1:5" ht="51">
      <c r="A30" s="15" t="s">
        <v>26</v>
      </c>
      <c r="B30" s="11" t="str">
        <f>"3.1. На организацию сбора подписей избирателей
"</f>
        <v xml:space="preserve">3.1. На организацию сбора подписей избирателей
</v>
      </c>
      <c r="C30" s="12" t="str">
        <f>"200"</f>
        <v>200</v>
      </c>
      <c r="D30" s="13" t="str">
        <f>"0"</f>
        <v>0</v>
      </c>
      <c r="E30" s="11" t="str">
        <f>""</f>
        <v/>
      </c>
    </row>
    <row r="31" spans="1:5" ht="63.75">
      <c r="A31" s="15" t="s">
        <v>27</v>
      </c>
      <c r="B31" s="11" t="str">
        <f>"3.1.1. Из них на оплату труда лиц, привлекаемых для сбора подписей избирателей
"</f>
        <v xml:space="preserve">3.1.1. Из них на оплату труда лиц, привлекаемых для сбора подписей избирателей
</v>
      </c>
      <c r="C31" s="12" t="str">
        <f>"210"</f>
        <v>210</v>
      </c>
      <c r="D31" s="13" t="str">
        <f>"0"</f>
        <v>0</v>
      </c>
      <c r="E31" s="11" t="str">
        <f>""</f>
        <v/>
      </c>
    </row>
    <row r="32" spans="1:5" ht="63.75">
      <c r="A32" s="15" t="s">
        <v>28</v>
      </c>
      <c r="B32" s="11" t="str">
        <f>"3.2. На предвыборную агитацию через организации  телерадиовещания
"</f>
        <v xml:space="preserve">3.2. На предвыборную агитацию через организации  телерадиовещания
</v>
      </c>
      <c r="C32" s="12" t="str">
        <f>"220"</f>
        <v>220</v>
      </c>
      <c r="D32" s="13" t="str">
        <f>"0"</f>
        <v>0</v>
      </c>
      <c r="E32" s="11" t="str">
        <f>""</f>
        <v/>
      </c>
    </row>
    <row r="33" spans="1:5" ht="63.75">
      <c r="A33" s="15" t="s">
        <v>29</v>
      </c>
      <c r="B33" s="11" t="str">
        <f>"3.3. На предвыборную агитацию через редакции периодических печатных изданий
"</f>
        <v xml:space="preserve">3.3. На предвыборную агитацию через редакции периодических печатных изданий
</v>
      </c>
      <c r="C33" s="12" t="str">
        <f>"230"</f>
        <v>230</v>
      </c>
      <c r="D33" s="13" t="str">
        <f>"0"</f>
        <v>0</v>
      </c>
      <c r="E33" s="11" t="str">
        <f>""</f>
        <v/>
      </c>
    </row>
    <row r="34" spans="1:5" ht="38.25">
      <c r="A34" s="16" t="s">
        <v>30</v>
      </c>
      <c r="B34" s="11" t="str">
        <f>"3.4. На предвыборную агитацию через сетевые издания"</f>
        <v>3.4. На предвыборную агитацию через сетевые издания</v>
      </c>
      <c r="C34" s="12" t="str">
        <f>"235"</f>
        <v>235</v>
      </c>
      <c r="D34" s="13" t="str">
        <f>"0"</f>
        <v>0</v>
      </c>
      <c r="E34" s="11" t="str">
        <f>""</f>
        <v/>
      </c>
    </row>
    <row r="35" spans="1:5" ht="76.5">
      <c r="A35" s="15" t="s">
        <v>31</v>
      </c>
      <c r="B35" s="11" t="str">
        <f>"3.5. На выпуск и распространение печатных и иных агитационных материалов
"</f>
        <v xml:space="preserve">3.5. На выпуск и распространение печатных и иных агитационных материалов
</v>
      </c>
      <c r="C35" s="12" t="str">
        <f>"240"</f>
        <v>240</v>
      </c>
      <c r="D35" s="13" t="str">
        <f>"0"</f>
        <v>0</v>
      </c>
      <c r="E35" s="11" t="str">
        <f>""</f>
        <v/>
      </c>
    </row>
    <row r="36" spans="1:5" ht="51">
      <c r="A36" s="15" t="s">
        <v>32</v>
      </c>
      <c r="B36" s="11" t="str">
        <f>"3.6. На проведение публичных массовых мероприятий
"</f>
        <v xml:space="preserve">3.6. На проведение публичных массовых мероприятий
</v>
      </c>
      <c r="C36" s="12" t="str">
        <f>"250"</f>
        <v>250</v>
      </c>
      <c r="D36" s="13" t="str">
        <f>"0"</f>
        <v>0</v>
      </c>
      <c r="E36" s="11" t="str">
        <f>""</f>
        <v/>
      </c>
    </row>
    <row r="37" spans="1:5" ht="76.5">
      <c r="A37" s="15" t="s">
        <v>33</v>
      </c>
      <c r="B37" s="11" t="str">
        <f>"3.7. На оплату работ (услуг) информационного и консультационного характера
"</f>
        <v xml:space="preserve">3.7. На оплату работ (услуг) информационного и консультационного характера
</v>
      </c>
      <c r="C37" s="12" t="str">
        <f>"260"</f>
        <v>260</v>
      </c>
      <c r="D37" s="13" t="str">
        <f>"0"</f>
        <v>0</v>
      </c>
      <c r="E37" s="11" t="str">
        <f>""</f>
        <v/>
      </c>
    </row>
    <row r="38" spans="1:5" ht="102">
      <c r="A38" s="15" t="s">
        <v>34</v>
      </c>
      <c r="B38" s="11" t="str">
        <f>"3.8. На оплату других работ (услуг), выполненных (оказанных) юридическими лицами или гражданами Российской Федерации по договорам
"</f>
        <v xml:space="preserve">3.8. На оплату других работ (услуг), выполненных (оказанных) юридическими лицами или гражданами Российской Федерации по договорам
</v>
      </c>
      <c r="C38" s="12" t="str">
        <f>"270"</f>
        <v>270</v>
      </c>
      <c r="D38" s="13" t="str">
        <f>"0"</f>
        <v>0</v>
      </c>
      <c r="E38" s="11" t="str">
        <f>""</f>
        <v/>
      </c>
    </row>
    <row r="39" spans="1:5" ht="76.5">
      <c r="A39" s="15" t="s">
        <v>35</v>
      </c>
      <c r="B39" s="11" t="str">
        <f>"3.9. На оплату иных расходов, непосредственно связанных с проведением избирательной кампании
"</f>
        <v xml:space="preserve">3.9. На оплату иных расходов, непосредственно связанных с проведением избирательной кампании
</v>
      </c>
      <c r="C39" s="12" t="str">
        <f>"280"</f>
        <v>280</v>
      </c>
      <c r="D39" s="13" t="str">
        <f>"0"</f>
        <v>0</v>
      </c>
      <c r="E39" s="11" t="str">
        <f>""</f>
        <v/>
      </c>
    </row>
    <row r="40" spans="1:5" ht="102">
      <c r="A40" s="14">
        <v>4</v>
      </c>
      <c r="B40" s="11" t="str">
        <f>"4. Распределено неизрасходованного остатка средств фонда пропорционально перечисленным в избирательный фонд денежным средствам
"</f>
        <v xml:space="preserve">4. Распределено неизрасходованного остатка средств фонда пропорционально перечисленным в избирательный фонд денежным средствам
</v>
      </c>
      <c r="C40" s="12" t="str">
        <f>"290"</f>
        <v>290</v>
      </c>
      <c r="D40" s="13" t="str">
        <f>"0"</f>
        <v>0</v>
      </c>
      <c r="E40" s="11" t="str">
        <f>""</f>
        <v/>
      </c>
    </row>
    <row r="41" spans="1:5" ht="89.25">
      <c r="A41" s="14" t="s">
        <v>16</v>
      </c>
      <c r="B41" s="11" t="str">
        <f>"5. Остаток средств фонда на дату сдачи отчета (заверяется банковской справкой) (стр. 300 = стр. 10 - стр. 120 - стр. 190 - стр. 290)
"</f>
        <v xml:space="preserve">5. Остаток средств фонда на дату сдачи отчета (заверяется банковской справкой) (стр. 300 = стр. 10 - стр. 120 - стр. 190 - стр. 290)
</v>
      </c>
      <c r="C41" s="12" t="str">
        <f>"300"</f>
        <v>300</v>
      </c>
      <c r="D41" s="13" t="str">
        <f>"0"</f>
        <v>0</v>
      </c>
      <c r="E41" s="11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2020-10-08T03:58:50Z</dcterms:created>
  <dcterms:modified xsi:type="dcterms:W3CDTF">2020-10-08T03:59:46Z</dcterms:modified>
</cp:coreProperties>
</file>